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Sistecad\Contacad\salen\042025\"/>
    </mc:Choice>
  </mc:AlternateContent>
  <bookViews>
    <workbookView xWindow="-105" yWindow="-105" windowWidth="19425" windowHeight="10305" tabRatio="782" activeTab="5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H23" i="1"/>
  <c r="I23" i="1" s="1"/>
  <c r="I18" i="1"/>
  <c r="I17" i="1"/>
  <c r="I16" i="1"/>
  <c r="H21" i="1"/>
  <c r="I21" i="1" s="1"/>
  <c r="H20" i="1"/>
  <c r="I20" i="1" s="1"/>
  <c r="H19" i="1"/>
  <c r="I19" i="1" s="1"/>
  <c r="H18" i="1"/>
  <c r="H17" i="1"/>
  <c r="H16" i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I136" i="1" l="1"/>
  <c r="H136" i="1"/>
  <c r="F87" i="1"/>
  <c r="H126" i="1"/>
  <c r="G87" i="1"/>
  <c r="H62" i="1"/>
  <c r="H52" i="1"/>
  <c r="H32" i="1"/>
  <c r="H22" i="1"/>
  <c r="C13" i="1"/>
  <c r="E87" i="1"/>
  <c r="D87" i="1"/>
  <c r="H148" i="1"/>
  <c r="I152" i="1"/>
  <c r="I34" i="1"/>
  <c r="I32" i="1" s="1"/>
  <c r="I64" i="1"/>
  <c r="I62" i="1" s="1"/>
  <c r="I24" i="1"/>
  <c r="I22" i="1" s="1"/>
  <c r="I78" i="1"/>
  <c r="I53" i="1"/>
  <c r="I52" i="1" s="1"/>
  <c r="I88" i="1"/>
  <c r="I66" i="1"/>
  <c r="H106" i="1"/>
  <c r="H88" i="1"/>
  <c r="I107" i="1"/>
  <c r="H74" i="1"/>
  <c r="H140" i="1"/>
  <c r="I74" i="1"/>
  <c r="C87" i="1"/>
  <c r="I141" i="1"/>
  <c r="I140" i="1" s="1"/>
  <c r="I106" i="1"/>
  <c r="I126" i="1"/>
  <c r="I96" i="1"/>
  <c r="I116" i="1"/>
  <c r="H116" i="1"/>
  <c r="I149" i="1"/>
  <c r="I148" i="1" s="1"/>
  <c r="H96" i="1"/>
  <c r="H78" i="1"/>
  <c r="H66" i="1"/>
  <c r="I42" i="1"/>
  <c r="H42" i="1"/>
  <c r="G13" i="1"/>
  <c r="G161" i="1" s="1"/>
  <c r="D13" i="1"/>
  <c r="F13" i="1"/>
  <c r="F161" i="1" s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E161" i="1" l="1"/>
  <c r="H87" i="1"/>
  <c r="D161" i="1"/>
  <c r="C161" i="1"/>
  <c r="I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<sst xmlns="http://schemas.openxmlformats.org/spreadsheetml/2006/main" count="322" uniqueCount="170">
  <si>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</si>
  <si>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</si>
  <si>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</si>
  <si>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</si>
  <si>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</si>
  <si>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</si>
  <si>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</si>
  <si>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</si>
  <si>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</si>
  <si>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</si>
  <si>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</si>
  <si>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</si>
  <si>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</si>
  <si>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</si>
  <si>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</si>
  <si>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</si>
  <si>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</si>
  <si>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</si>
  <si>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</si>
  <si>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</si>
  <si>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</si>
  <si>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</si>
  <si>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</si>
  <si>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</si>
  <si>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</si>
  <si>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</si>
  <si>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</si>
  <si>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</si>
  <si>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</si>
  <si>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</si>
  <si>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</si>
  <si>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</si>
  <si>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</si>
  <si>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</si>
  <si>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</si>
  <si>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</si>
  <si>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</si>
  <si>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</si>
  <si>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</si>
  <si>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</si>
  <si>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</si>
  <si>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</si>
  <si>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</si>
  <si>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</si>
  <si>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</si>
  <si>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</si>
  <si>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</si>
  <si>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</si>
  <si>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</si>
  <si>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</si>
  <si>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</si>
  <si>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</si>
  <si>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</si>
  <si>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</si>
  <si>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</si>
  <si>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</si>
  <si>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</si>
  <si>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</si>
  <si>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</si>
  <si>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</si>
  <si>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</si>
  <si>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</si>
  <si>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</si>
  <si>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</si>
  <si>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</si>
  <si>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</si>
  <si>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</si>
  <si>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</si>
  <si>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</si>
  <si>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</si>
  <si>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</si>
  <si>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</si>
  <si>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</si>
  <si>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</si>
  <si>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</si>
  <si>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</si>
  <si>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</si>
  <si>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</si>
  <si>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</si>
  <si>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</si>
  <si>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</si>
  <si>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</si>
  <si>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</si>
  <si>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</si>
  <si>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</si>
  <si>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</si>
  <si>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</si>
  <si>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</si>
  <si>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</si>
  <si>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</si>
  <si>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</si>
  <si>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</si>
  <si>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</si>
  <si>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</si>
  <si>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</si>
  <si>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</si>
  <si>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</si>
  <si>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</si>
  <si>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</si>
  <si>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</si>
  <si>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</si>
  <si>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</si>
  <si>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</si>
  <si>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</si>
  <si>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</si>
  <si>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</si>
  <si>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</si>
  <si>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</si>
  <si>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</si>
  <si>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</si>
  <si>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</si>
  <si>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</si>
  <si>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</si>
  <si>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</si>
  <si>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</si>
  <si>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</si>
  <si>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</si>
  <si>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</si>
  <si>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</si>
  <si>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</si>
  <si>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</si>
  <si>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</si>
  <si>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</si>
  <si>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</si>
  <si>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</si>
  <si>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</si>
  <si>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</si>
  <si>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</si>
  <si>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</si>
  <si>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</si>
  <si>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</si>
  <si>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</si>
  <si>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</si>
  <si>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</si>
  <si>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</si>
  <si>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</si>
  <si>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</si>
  <si>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</si>
  <si>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</si>
  <si>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</si>
  <si>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</si>
  <si>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</si>
  <si>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</si>
  <si>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</si>
  <si>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</si>
  <si>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</si>
  <si>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</si>
  <si>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</si>
  <si>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</si>
  <si>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</si>
  <si>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</si>
  <si>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</si>
  <si>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</si>
  <si>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</si>
  <si>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</si>
  <si>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</si>
  <si>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</si>
  <si>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</si>
  <si>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</si>
  <si>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</si>
  <si>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</si>
  <si>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</si>
  <si>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</si>
  <si>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</si>
  <si>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</si>
  <si>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</si>
  <si>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</si>
  <si>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</si>
  <si>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SAN LUIS DE LA PAZ, GTO.</t>
  </si>
  <si>
    <t xml:space="preserve"> 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</si>
</sst>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4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9" x14ac:dyDescent="0.2">
      <c r="B5" s="44" t="s">
        <v>31</v>
      </c>
    </row>
    <row r="6" spans="1:9" x14ac:dyDescent="0.2">
      <c r="B6" s="94" t="str">
        <f>B1</f>
        <v>MUNICIPIO DE SAN LUIS DE LA PAZ,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31 DE DICIEMBRE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457836323.00999999</v>
      </c>
      <c r="D13" s="3">
        <f t="shared" ref="D13:K13" si="0">D14+D22+D32+D42+D52+D62+D66+D74+D78</f>
        <v>15000</v>
      </c>
      <c r="E13" s="3">
        <f t="shared" si="0"/>
        <v>-72789565.480000004</v>
      </c>
      <c r="F13" s="3">
        <f t="shared" si="0"/>
        <v>108362285.44</v>
      </c>
      <c r="G13" s="3">
        <f t="shared" si="0"/>
        <v>187486810.61000001</v>
      </c>
      <c r="H13" s="3">
        <f t="shared" si="0"/>
        <v>-6319959.6900000013</v>
      </c>
      <c r="I13" s="3">
        <f t="shared" si="0"/>
        <v>451516363.31999999</v>
      </c>
    </row>
    <row r="14" spans="1:9" x14ac:dyDescent="0.2">
      <c r="B14" s="17" t="s">
        <v>45</v>
      </c>
      <c r="C14" s="3">
        <f>SUM(C15:C21)</f>
        <v>230398092.63</v>
      </c>
      <c r="D14" s="3">
        <f t="shared" ref="D14:K14" si="1">SUM(D15:D21)</f>
        <v>0</v>
      </c>
      <c r="E14" s="3">
        <f t="shared" si="1"/>
        <v>-78000</v>
      </c>
      <c r="F14" s="3">
        <f t="shared" si="1"/>
        <v>27540311.510000002</v>
      </c>
      <c r="G14" s="3">
        <f t="shared" si="1"/>
        <v>35362670.319999993</v>
      </c>
      <c r="H14" s="3">
        <f t="shared" si="1"/>
        <v>-7744358.809999994</v>
      </c>
      <c r="I14" s="3">
        <f t="shared" si="1"/>
        <v>222653733.82000002</v>
      </c>
    </row>
    <row r="15" spans="1:9" x14ac:dyDescent="0.2">
      <c r="B15" s="16" t="s">
        <v>46</v>
      </c>
      <c r="C15" s="4">
        <v>94723668.480000004</v>
      </c>
      <c r="D15" s="4">
        <v>0</v>
      </c>
      <c r="E15" s="4">
        <v>0</v>
      </c>
      <c r="F15" s="4">
        <v>2626063.71</v>
      </c>
      <c r="G15" s="4">
        <v>7657588.2699999986</v>
      </c>
      <c r="H15" s="4">
        <f>D15+F15-E15-G15</f>
        <v>-5031524.5599999987</v>
      </c>
      <c r="I15" s="4">
        <f>C15+H15</f>
        <v>89692143.920000002</v>
      </c>
    </row>
    <row r="16" spans="1:9" x14ac:dyDescent="0.2">
      <c r="B16" s="16" t="s">
        <v>47</v>
      </c>
      <c r="C16" s="4">
        <v>17093586</v>
      </c>
      <c r="D16" s="4">
        <v>0</v>
      </c>
      <c r="E16" s="4">
        <v>-57000</v>
      </c>
      <c r="F16" s="4">
        <v>4373209.57</v>
      </c>
      <c r="G16" s="4">
        <v>372509.83999999997</v>
      </c>
      <c r="H16" s="4">
        <f t="shared" ref="H16:H21" si="2">D16+F16-E16-G16</f>
        <v>4057699.7300000004</v>
      </c>
      <c r="I16" s="4">
        <f t="shared" ref="I16:I21" si="3">C16+H16</f>
        <v>21151285.73</v>
      </c>
    </row>
    <row r="17" spans="2:9" x14ac:dyDescent="0.2">
      <c r="B17" s="16" t="s">
        <v>48</v>
      </c>
      <c r="C17" s="4">
        <v>63683448.509999998</v>
      </c>
      <c r="D17" s="4">
        <v>0</v>
      </c>
      <c r="E17" s="4">
        <v>0</v>
      </c>
      <c r="F17" s="4">
        <v>3292775.1900000004</v>
      </c>
      <c r="G17" s="4">
        <v>5752388.9899999993</v>
      </c>
      <c r="H17" s="4">
        <f t="shared" si="2"/>
        <v>-2459613.7999999989</v>
      </c>
      <c r="I17" s="4">
        <f t="shared" si="3"/>
        <v>61223834.710000001</v>
      </c>
    </row>
    <row r="18" spans="2:9" x14ac:dyDescent="0.2">
      <c r="B18" s="16" t="s">
        <v>49</v>
      </c>
      <c r="C18" s="4">
        <v>41259603.61999999</v>
      </c>
      <c r="D18" s="4">
        <v>0</v>
      </c>
      <c r="E18" s="4">
        <v>0</v>
      </c>
      <c r="F18" s="4">
        <v>2147817.6799999997</v>
      </c>
      <c r="G18" s="4">
        <v>4657899.8899999987</v>
      </c>
      <c r="H18" s="4">
        <f t="shared" si="2"/>
        <v>-2510082.209999999</v>
      </c>
      <c r="I18" s="4">
        <f t="shared" si="3"/>
        <v>38749521.409999989</v>
      </c>
    </row>
    <row r="19" spans="2:9" x14ac:dyDescent="0.2">
      <c r="B19" s="16" t="s">
        <v>50</v>
      </c>
      <c r="C19" s="4">
        <v>8822830.3499999996</v>
      </c>
      <c r="D19" s="4">
        <v>0</v>
      </c>
      <c r="E19" s="4">
        <v>0</v>
      </c>
      <c r="F19" s="4">
        <v>4425679.2</v>
      </c>
      <c r="G19" s="4">
        <v>1411561.5</v>
      </c>
      <c r="H19" s="4">
        <f t="shared" si="2"/>
        <v>3014117.7</v>
      </c>
      <c r="I19" s="4">
        <f t="shared" si="3"/>
        <v>11836948.050000001</v>
      </c>
    </row>
    <row r="20" spans="2:9" x14ac:dyDescent="0.2">
      <c r="B20" s="16" t="s">
        <v>51</v>
      </c>
      <c r="C20" s="4">
        <v>3099955.67</v>
      </c>
      <c r="D20" s="4">
        <v>0</v>
      </c>
      <c r="E20" s="4">
        <v>0</v>
      </c>
      <c r="F20" s="4">
        <v>10674766.16</v>
      </c>
      <c r="G20" s="4">
        <v>13774721.829999998</v>
      </c>
      <c r="H20" s="4">
        <f t="shared" si="2"/>
        <v>-3099955.6699999981</v>
      </c>
      <c r="I20" s="4">
        <f t="shared" si="3"/>
        <v>0</v>
      </c>
    </row>
    <row r="21" spans="2:9" x14ac:dyDescent="0.2">
      <c r="B21" s="16" t="s">
        <v>52</v>
      </c>
      <c r="C21" s="4">
        <v>1715000</v>
      </c>
      <c r="D21" s="4">
        <v>0</v>
      </c>
      <c r="E21" s="4">
        <v>-21000</v>
      </c>
      <c r="F21" s="4">
        <v>0</v>
      </c>
      <c r="G21" s="4">
        <v>1736000</v>
      </c>
      <c r="H21" s="4">
        <f t="shared" si="2"/>
        <v>-1715000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64128254.849999994</v>
      </c>
      <c r="D22" s="3">
        <f t="shared" ref="D22:K22" si="4">SUM(D23:D31)</f>
        <v>15000</v>
      </c>
      <c r="E22" s="3">
        <f t="shared" si="4"/>
        <v>-5340064.99</v>
      </c>
      <c r="F22" s="3">
        <f t="shared" si="4"/>
        <v>14489829.310000001</v>
      </c>
      <c r="G22" s="3">
        <f t="shared" si="4"/>
        <v>29407052.559999999</v>
      </c>
      <c r="H22" s="3">
        <f t="shared" si="4"/>
        <v>-9562158.2600000016</v>
      </c>
      <c r="I22" s="3">
        <f t="shared" si="4"/>
        <v>54566096.589999996</v>
      </c>
    </row>
    <row r="23" spans="2:9" x14ac:dyDescent="0.2">
      <c r="B23" s="16" t="s">
        <v>54</v>
      </c>
      <c r="C23" s="4">
        <v>3521667.19</v>
      </c>
      <c r="D23" s="4">
        <v>0</v>
      </c>
      <c r="E23" s="4">
        <v>-245000</v>
      </c>
      <c r="F23" s="4">
        <v>642098.72999999986</v>
      </c>
      <c r="G23" s="4">
        <v>1204765.6199999999</v>
      </c>
      <c r="H23" s="4">
        <f t="shared" ref="H23:H31" si="5">D23+F23-E23-G23</f>
        <v>-317666.89</v>
      </c>
      <c r="I23" s="4">
        <f t="shared" ref="I23:I31" si="6">C23+H23</f>
        <v>3204000.3</v>
      </c>
    </row>
    <row r="24" spans="2:9" x14ac:dyDescent="0.2">
      <c r="B24" s="16" t="s">
        <v>55</v>
      </c>
      <c r="C24" s="4">
        <v>2365806</v>
      </c>
      <c r="D24" s="4">
        <v>0</v>
      </c>
      <c r="E24" s="4">
        <v>-384000</v>
      </c>
      <c r="F24" s="4">
        <v>547208.74</v>
      </c>
      <c r="G24" s="4">
        <v>453280.97000000003</v>
      </c>
      <c r="H24" s="4">
        <f t="shared" si="5"/>
        <v>477927.76999999996</v>
      </c>
      <c r="I24" s="4">
        <f t="shared" si="6"/>
        <v>2843733.77</v>
      </c>
    </row>
    <row r="25" spans="2:9" x14ac:dyDescent="0.2">
      <c r="B25" s="16" t="s">
        <v>56</v>
      </c>
      <c r="C25" s="4">
        <v>1187597</v>
      </c>
      <c r="D25" s="4">
        <v>0</v>
      </c>
      <c r="E25" s="4">
        <v>0</v>
      </c>
      <c r="F25" s="4">
        <v>17317.989999999998</v>
      </c>
      <c r="G25" s="4">
        <v>528617.4</v>
      </c>
      <c r="H25" s="4">
        <f t="shared" si="5"/>
        <v>-511299.41000000003</v>
      </c>
      <c r="I25" s="4">
        <f t="shared" si="6"/>
        <v>676297.59</v>
      </c>
    </row>
    <row r="26" spans="2:9" x14ac:dyDescent="0.2">
      <c r="B26" s="16" t="s">
        <v>57</v>
      </c>
      <c r="C26" s="4">
        <v>29941488.419999998</v>
      </c>
      <c r="D26" s="4">
        <v>15000</v>
      </c>
      <c r="E26" s="4">
        <v>-3984385.45</v>
      </c>
      <c r="F26" s="4">
        <v>4539013.6900000004</v>
      </c>
      <c r="G26" s="4">
        <v>15978276.290000001</v>
      </c>
      <c r="H26" s="4">
        <f t="shared" si="5"/>
        <v>-7439877.1500000004</v>
      </c>
      <c r="I26" s="4">
        <f t="shared" si="6"/>
        <v>22501611.269999996</v>
      </c>
    </row>
    <row r="27" spans="2:9" x14ac:dyDescent="0.2">
      <c r="B27" s="16" t="s">
        <v>58</v>
      </c>
      <c r="C27" s="4">
        <v>1139450</v>
      </c>
      <c r="D27" s="4">
        <v>0</v>
      </c>
      <c r="E27" s="4">
        <v>-50000</v>
      </c>
      <c r="F27" s="4">
        <v>224640</v>
      </c>
      <c r="G27" s="4">
        <v>622277.53</v>
      </c>
      <c r="H27" s="4">
        <f t="shared" si="5"/>
        <v>-347637.53</v>
      </c>
      <c r="I27" s="4">
        <f t="shared" si="6"/>
        <v>791812.47</v>
      </c>
    </row>
    <row r="28" spans="2:9" x14ac:dyDescent="0.2">
      <c r="B28" s="16" t="s">
        <v>59</v>
      </c>
      <c r="C28" s="4">
        <v>18554796.440000001</v>
      </c>
      <c r="D28" s="4">
        <v>0</v>
      </c>
      <c r="E28" s="4">
        <v>-627679.54</v>
      </c>
      <c r="F28" s="4">
        <v>7334616.0399999991</v>
      </c>
      <c r="G28" s="4">
        <v>6867264.79</v>
      </c>
      <c r="H28" s="4">
        <f t="shared" si="5"/>
        <v>1095030.7899999991</v>
      </c>
      <c r="I28" s="4">
        <f t="shared" si="6"/>
        <v>19649827.23</v>
      </c>
    </row>
    <row r="29" spans="2:9" x14ac:dyDescent="0.2">
      <c r="B29" s="16" t="s">
        <v>60</v>
      </c>
      <c r="C29" s="4">
        <v>4253685.6100000003</v>
      </c>
      <c r="D29" s="4">
        <v>0</v>
      </c>
      <c r="E29" s="4">
        <v>-32000</v>
      </c>
      <c r="F29" s="4">
        <v>646547.35</v>
      </c>
      <c r="G29" s="4">
        <v>2215009.7599999998</v>
      </c>
      <c r="H29" s="4">
        <f t="shared" si="5"/>
        <v>-1536462.4099999997</v>
      </c>
      <c r="I29" s="4">
        <f t="shared" si="6"/>
        <v>2717223.2000000007</v>
      </c>
    </row>
    <row r="30" spans="2:9" x14ac:dyDescent="0.2">
      <c r="B30" s="16" t="s">
        <v>61</v>
      </c>
      <c r="C30" s="4">
        <v>2090000</v>
      </c>
      <c r="D30" s="4">
        <v>0</v>
      </c>
      <c r="E30" s="4">
        <v>0</v>
      </c>
      <c r="F30" s="4">
        <v>216606.8</v>
      </c>
      <c r="G30" s="4">
        <v>815530.15</v>
      </c>
      <c r="H30" s="4">
        <f t="shared" si="5"/>
        <v>-598923.35000000009</v>
      </c>
      <c r="I30" s="4">
        <f t="shared" si="6"/>
        <v>1491076.65</v>
      </c>
    </row>
    <row r="31" spans="2:9" x14ac:dyDescent="0.2">
      <c r="B31" s="16" t="s">
        <v>62</v>
      </c>
      <c r="C31" s="4">
        <v>1073764.19</v>
      </c>
      <c r="D31" s="4">
        <v>0</v>
      </c>
      <c r="E31" s="4">
        <v>-17000</v>
      </c>
      <c r="F31" s="4">
        <v>321779.96999999997</v>
      </c>
      <c r="G31" s="4">
        <v>722030.05</v>
      </c>
      <c r="H31" s="4">
        <f t="shared" si="5"/>
        <v>-383250.08000000007</v>
      </c>
      <c r="I31" s="4">
        <f t="shared" si="6"/>
        <v>690514.10999999987</v>
      </c>
    </row>
    <row r="32" spans="2:9" x14ac:dyDescent="0.2">
      <c r="B32" s="17" t="s">
        <v>63</v>
      </c>
      <c r="C32" s="3">
        <f>SUM(C33:C41)</f>
        <v>52941623.210000001</v>
      </c>
      <c r="D32" s="3">
        <f t="shared" ref="D32:K32" si="7">SUM(D33:D41)</f>
        <v>0</v>
      </c>
      <c r="E32" s="3">
        <f t="shared" si="7"/>
        <v>-46440325.5</v>
      </c>
      <c r="F32" s="3">
        <f t="shared" si="7"/>
        <v>17979787.789999999</v>
      </c>
      <c r="G32" s="3">
        <f t="shared" si="7"/>
        <v>23790022.919999998</v>
      </c>
      <c r="H32" s="3">
        <f t="shared" si="7"/>
        <v>40630090.370000005</v>
      </c>
      <c r="I32" s="3">
        <f t="shared" si="7"/>
        <v>93571713.579999998</v>
      </c>
    </row>
    <row r="33" spans="2:9" x14ac:dyDescent="0.2">
      <c r="B33" s="16" t="s">
        <v>64</v>
      </c>
      <c r="C33" s="4">
        <v>6875611.9500000002</v>
      </c>
      <c r="D33" s="4">
        <v>0</v>
      </c>
      <c r="E33" s="4">
        <v>-9544680.8300000001</v>
      </c>
      <c r="F33" s="4">
        <v>2523298.63</v>
      </c>
      <c r="G33" s="4">
        <v>3577405.86</v>
      </c>
      <c r="H33" s="4">
        <f t="shared" ref="H33:H41" si="8">D33+F33-E33-G33</f>
        <v>8490573.6000000015</v>
      </c>
      <c r="I33" s="4">
        <f t="shared" ref="I33:I41" si="9">C33+H33</f>
        <v>15366185.550000001</v>
      </c>
    </row>
    <row r="34" spans="2:9" x14ac:dyDescent="0.2">
      <c r="B34" s="16" t="s">
        <v>65</v>
      </c>
      <c r="C34" s="4">
        <v>18525326.449999999</v>
      </c>
      <c r="D34" s="4">
        <v>0</v>
      </c>
      <c r="E34" s="4">
        <v>-2921030.08</v>
      </c>
      <c r="F34" s="4">
        <v>4221878.16</v>
      </c>
      <c r="G34" s="4">
        <v>9162377.6500000004</v>
      </c>
      <c r="H34" s="4">
        <f t="shared" si="8"/>
        <v>-2019469.4100000001</v>
      </c>
      <c r="I34" s="4">
        <f t="shared" si="9"/>
        <v>16505857.039999999</v>
      </c>
    </row>
    <row r="35" spans="2:9" x14ac:dyDescent="0.2">
      <c r="B35" s="16" t="s">
        <v>66</v>
      </c>
      <c r="C35" s="4">
        <v>3847760</v>
      </c>
      <c r="D35" s="4">
        <v>0</v>
      </c>
      <c r="E35" s="4">
        <v>-2042664.96</v>
      </c>
      <c r="F35" s="4">
        <v>979285.49</v>
      </c>
      <c r="G35" s="4">
        <v>3473432.67</v>
      </c>
      <c r="H35" s="4">
        <f t="shared" si="8"/>
        <v>-451482.21999999974</v>
      </c>
      <c r="I35" s="4">
        <f t="shared" si="9"/>
        <v>3396277.7800000003</v>
      </c>
    </row>
    <row r="36" spans="2:9" x14ac:dyDescent="0.2">
      <c r="B36" s="16" t="s">
        <v>67</v>
      </c>
      <c r="C36" s="4">
        <v>2440000</v>
      </c>
      <c r="D36" s="4">
        <v>0</v>
      </c>
      <c r="E36" s="4">
        <v>-20000</v>
      </c>
      <c r="F36" s="4">
        <v>238243.59</v>
      </c>
      <c r="G36" s="4">
        <v>61235.91</v>
      </c>
      <c r="H36" s="4">
        <f t="shared" si="8"/>
        <v>197007.68</v>
      </c>
      <c r="I36" s="4">
        <f t="shared" si="9"/>
        <v>2637007.6800000002</v>
      </c>
    </row>
    <row r="37" spans="2:9" x14ac:dyDescent="0.2">
      <c r="B37" s="16" t="s">
        <v>68</v>
      </c>
      <c r="C37" s="4">
        <v>10093651.439999999</v>
      </c>
      <c r="D37" s="4">
        <v>0</v>
      </c>
      <c r="E37" s="4">
        <v>-662456.58000000007</v>
      </c>
      <c r="F37" s="4">
        <v>2206871.12</v>
      </c>
      <c r="G37" s="4">
        <v>2314089.38</v>
      </c>
      <c r="H37" s="4">
        <f t="shared" si="8"/>
        <v>555238.3200000003</v>
      </c>
      <c r="I37" s="4">
        <f t="shared" si="9"/>
        <v>10648889.76</v>
      </c>
    </row>
    <row r="38" spans="2:9" x14ac:dyDescent="0.2">
      <c r="B38" s="16" t="s">
        <v>69</v>
      </c>
      <c r="C38" s="4">
        <v>908000</v>
      </c>
      <c r="D38" s="4">
        <v>0</v>
      </c>
      <c r="E38" s="4">
        <v>-1987480</v>
      </c>
      <c r="F38" s="4">
        <v>659042.47</v>
      </c>
      <c r="G38" s="4">
        <v>402853.2</v>
      </c>
      <c r="H38" s="4">
        <f t="shared" si="8"/>
        <v>2243669.2699999996</v>
      </c>
      <c r="I38" s="4">
        <f t="shared" si="9"/>
        <v>3151669.2699999996</v>
      </c>
    </row>
    <row r="39" spans="2:9" x14ac:dyDescent="0.2">
      <c r="B39" s="16" t="s">
        <v>70</v>
      </c>
      <c r="C39" s="4">
        <v>567900</v>
      </c>
      <c r="D39" s="4">
        <v>0</v>
      </c>
      <c r="E39" s="4">
        <v>-169000</v>
      </c>
      <c r="F39" s="4">
        <v>1104459.18</v>
      </c>
      <c r="G39" s="4">
        <v>637069.19999999995</v>
      </c>
      <c r="H39" s="4">
        <f t="shared" si="8"/>
        <v>636389.98</v>
      </c>
      <c r="I39" s="4">
        <f t="shared" si="9"/>
        <v>1204289.98</v>
      </c>
    </row>
    <row r="40" spans="2:9" x14ac:dyDescent="0.2">
      <c r="B40" s="16" t="s">
        <v>71</v>
      </c>
      <c r="C40" s="4">
        <v>3311789.66</v>
      </c>
      <c r="D40" s="4">
        <v>0</v>
      </c>
      <c r="E40" s="4">
        <v>-28133886.18</v>
      </c>
      <c r="F40" s="4">
        <v>4819641.42</v>
      </c>
      <c r="G40" s="4">
        <v>2889344.52</v>
      </c>
      <c r="H40" s="4">
        <f t="shared" si="8"/>
        <v>30064183.080000002</v>
      </c>
      <c r="I40" s="4">
        <f t="shared" si="9"/>
        <v>33375972.740000002</v>
      </c>
    </row>
    <row r="41" spans="2:9" x14ac:dyDescent="0.2">
      <c r="B41" s="16" t="s">
        <v>72</v>
      </c>
      <c r="C41" s="4">
        <v>6371583.7100000009</v>
      </c>
      <c r="D41" s="4">
        <v>0</v>
      </c>
      <c r="E41" s="4">
        <v>-959126.87</v>
      </c>
      <c r="F41" s="4">
        <v>1227067.7300000002</v>
      </c>
      <c r="G41" s="4">
        <v>1272214.5299999998</v>
      </c>
      <c r="H41" s="4">
        <f t="shared" si="8"/>
        <v>913980.0700000003</v>
      </c>
      <c r="I41" s="4">
        <f t="shared" si="9"/>
        <v>7285563.7800000012</v>
      </c>
    </row>
    <row r="42" spans="2:9" x14ac:dyDescent="0.2">
      <c r="B42" s="17" t="s">
        <v>73</v>
      </c>
      <c r="C42" s="3">
        <f>SUM(C43:C51)</f>
        <v>23580666.329999998</v>
      </c>
      <c r="D42" s="3">
        <f t="shared" ref="D42:K42" si="10">SUM(D43:D51)</f>
        <v>0</v>
      </c>
      <c r="E42" s="3">
        <f t="shared" si="10"/>
        <v>-10528339.199999999</v>
      </c>
      <c r="F42" s="3">
        <f t="shared" si="10"/>
        <v>4756098.0300000012</v>
      </c>
      <c r="G42" s="3">
        <f t="shared" si="10"/>
        <v>7214785.2100000009</v>
      </c>
      <c r="H42" s="3">
        <f t="shared" si="10"/>
        <v>8069652.0199999996</v>
      </c>
      <c r="I42" s="3">
        <f t="shared" si="10"/>
        <v>31650318.349999998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100000</v>
      </c>
      <c r="D45" s="4">
        <v>0</v>
      </c>
      <c r="E45" s="4">
        <v>-1500000</v>
      </c>
      <c r="F45" s="4">
        <v>0</v>
      </c>
      <c r="G45" s="4">
        <v>100000</v>
      </c>
      <c r="H45" s="4">
        <f t="shared" si="11"/>
        <v>1400000</v>
      </c>
      <c r="I45" s="4">
        <f t="shared" si="12"/>
        <v>1500000</v>
      </c>
    </row>
    <row r="46" spans="2:9" x14ac:dyDescent="0.2">
      <c r="B46" s="16" t="s">
        <v>77</v>
      </c>
      <c r="C46" s="4">
        <v>23480666.329999998</v>
      </c>
      <c r="D46" s="4">
        <v>0</v>
      </c>
      <c r="E46" s="4">
        <v>-9028339.1999999993</v>
      </c>
      <c r="F46" s="4">
        <v>4756098.0300000012</v>
      </c>
      <c r="G46" s="4">
        <v>7114785.2100000009</v>
      </c>
      <c r="H46" s="4">
        <f t="shared" si="11"/>
        <v>6669652.0199999996</v>
      </c>
      <c r="I46" s="4">
        <f t="shared" si="12"/>
        <v>30150318.349999998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4714305.99</v>
      </c>
      <c r="D52" s="3">
        <f t="shared" ref="D52:K52" si="13">SUM(D53:D61)</f>
        <v>0</v>
      </c>
      <c r="E52" s="3">
        <f t="shared" si="13"/>
        <v>-448982</v>
      </c>
      <c r="F52" s="3">
        <f t="shared" si="13"/>
        <v>3356743.05</v>
      </c>
      <c r="G52" s="3">
        <f t="shared" si="13"/>
        <v>3890134.24</v>
      </c>
      <c r="H52" s="3">
        <f t="shared" si="13"/>
        <v>-84409.190000000061</v>
      </c>
      <c r="I52" s="3">
        <f t="shared" si="13"/>
        <v>4629896.8</v>
      </c>
    </row>
    <row r="53" spans="2:9" x14ac:dyDescent="0.2">
      <c r="B53" s="16" t="s">
        <v>84</v>
      </c>
      <c r="C53" s="4">
        <v>1377750</v>
      </c>
      <c r="D53" s="4">
        <v>0</v>
      </c>
      <c r="E53" s="4">
        <v>-238900</v>
      </c>
      <c r="F53" s="4">
        <v>830537.94000000006</v>
      </c>
      <c r="G53" s="4">
        <v>1642318.45</v>
      </c>
      <c r="H53" s="4">
        <f t="shared" ref="H53:H61" si="14">D53+F53-E53-G53</f>
        <v>-572880.51</v>
      </c>
      <c r="I53" s="4">
        <f t="shared" ref="I53:I61" si="15">C53+H53</f>
        <v>804869.49</v>
      </c>
    </row>
    <row r="54" spans="2:9" x14ac:dyDescent="0.2">
      <c r="B54" s="16" t="s">
        <v>85</v>
      </c>
      <c r="C54" s="4">
        <v>460000</v>
      </c>
      <c r="D54" s="4">
        <v>0</v>
      </c>
      <c r="E54" s="4">
        <v>-118082</v>
      </c>
      <c r="F54" s="4">
        <v>154082</v>
      </c>
      <c r="G54" s="4">
        <v>626607</v>
      </c>
      <c r="H54" s="4">
        <f t="shared" si="14"/>
        <v>-354443</v>
      </c>
      <c r="I54" s="4">
        <f t="shared" si="15"/>
        <v>105557</v>
      </c>
    </row>
    <row r="55" spans="2:9" x14ac:dyDescent="0.2">
      <c r="B55" s="16" t="s">
        <v>86</v>
      </c>
      <c r="C55" s="4">
        <v>136250</v>
      </c>
      <c r="D55" s="4">
        <v>0</v>
      </c>
      <c r="E55" s="4">
        <v>0</v>
      </c>
      <c r="F55" s="4">
        <v>40000.199999999997</v>
      </c>
      <c r="G55" s="4">
        <v>136230.20000000001</v>
      </c>
      <c r="H55" s="4">
        <f t="shared" si="14"/>
        <v>-96230.000000000015</v>
      </c>
      <c r="I55" s="4">
        <f t="shared" si="15"/>
        <v>40019.999999999985</v>
      </c>
    </row>
    <row r="56" spans="2:9" x14ac:dyDescent="0.2">
      <c r="B56" s="16" t="s">
        <v>87</v>
      </c>
      <c r="C56" s="4">
        <v>324499.99</v>
      </c>
      <c r="D56" s="4">
        <v>0</v>
      </c>
      <c r="E56" s="4">
        <v>-6000</v>
      </c>
      <c r="F56" s="4">
        <v>425650</v>
      </c>
      <c r="G56" s="4">
        <v>405999.99</v>
      </c>
      <c r="H56" s="4">
        <f t="shared" si="14"/>
        <v>25650.010000000009</v>
      </c>
      <c r="I56" s="4">
        <f t="shared" si="15"/>
        <v>350150</v>
      </c>
    </row>
    <row r="57" spans="2:9" x14ac:dyDescent="0.2">
      <c r="B57" s="16" t="s">
        <v>88</v>
      </c>
      <c r="C57" s="4">
        <v>800000</v>
      </c>
      <c r="D57" s="4">
        <v>0</v>
      </c>
      <c r="E57" s="4">
        <v>0</v>
      </c>
      <c r="F57" s="4">
        <v>1679375.66</v>
      </c>
      <c r="G57" s="4">
        <v>301606.8</v>
      </c>
      <c r="H57" s="4">
        <f t="shared" si="14"/>
        <v>1377768.8599999999</v>
      </c>
      <c r="I57" s="4">
        <f t="shared" si="15"/>
        <v>2177768.86</v>
      </c>
    </row>
    <row r="58" spans="2:9" x14ac:dyDescent="0.2">
      <c r="B58" s="16" t="s">
        <v>89</v>
      </c>
      <c r="C58" s="4">
        <v>1377625</v>
      </c>
      <c r="D58" s="4">
        <v>0</v>
      </c>
      <c r="E58" s="4">
        <v>-85000</v>
      </c>
      <c r="F58" s="4">
        <v>227097.25</v>
      </c>
      <c r="G58" s="4">
        <v>578580.79999999993</v>
      </c>
      <c r="H58" s="4">
        <f t="shared" si="14"/>
        <v>-266483.54999999993</v>
      </c>
      <c r="I58" s="4">
        <f t="shared" si="15"/>
        <v>1111141.4500000002</v>
      </c>
    </row>
    <row r="59" spans="2:9" x14ac:dyDescent="0.2">
      <c r="B59" s="16" t="s">
        <v>90</v>
      </c>
      <c r="C59" s="4">
        <v>110000</v>
      </c>
      <c r="D59" s="4">
        <v>0</v>
      </c>
      <c r="E59" s="4">
        <v>0</v>
      </c>
      <c r="F59" s="4">
        <v>0</v>
      </c>
      <c r="G59" s="4">
        <v>69610</v>
      </c>
      <c r="H59" s="4">
        <f t="shared" si="14"/>
        <v>-69610</v>
      </c>
      <c r="I59" s="4">
        <f t="shared" si="15"/>
        <v>40390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128181</v>
      </c>
      <c r="D61" s="4">
        <v>0</v>
      </c>
      <c r="E61" s="4">
        <v>-1000</v>
      </c>
      <c r="F61" s="4">
        <v>0</v>
      </c>
      <c r="G61" s="4">
        <v>129181</v>
      </c>
      <c r="H61" s="4">
        <f t="shared" si="14"/>
        <v>-128181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78043380</v>
      </c>
      <c r="D62" s="3">
        <f t="shared" ref="D62:K62" si="16">SUM(D63:D65)</f>
        <v>0</v>
      </c>
      <c r="E62" s="3">
        <f t="shared" si="16"/>
        <v>-3426972</v>
      </c>
      <c r="F62" s="3">
        <f t="shared" si="16"/>
        <v>28544787.359999999</v>
      </c>
      <c r="G62" s="3">
        <f t="shared" si="16"/>
        <v>85568617.000000015</v>
      </c>
      <c r="H62" s="3">
        <f t="shared" si="16"/>
        <v>-53596857.640000008</v>
      </c>
      <c r="I62" s="3">
        <f t="shared" si="16"/>
        <v>24446522.359999985</v>
      </c>
    </row>
    <row r="63" spans="2:9" x14ac:dyDescent="0.2">
      <c r="B63" s="16" t="s">
        <v>94</v>
      </c>
      <c r="C63" s="4">
        <v>74433638.599999994</v>
      </c>
      <c r="D63" s="4">
        <v>0</v>
      </c>
      <c r="E63" s="4">
        <v>-1662929</v>
      </c>
      <c r="F63" s="4">
        <v>27140069.359999999</v>
      </c>
      <c r="G63" s="4">
        <v>81527977.600000009</v>
      </c>
      <c r="H63" s="4">
        <f t="shared" ref="H63:H65" si="17">D63+F63-E63-G63</f>
        <v>-52724979.24000001</v>
      </c>
      <c r="I63" s="4">
        <f t="shared" ref="I63:I65" si="18">C63+H63</f>
        <v>21708659.359999985</v>
      </c>
    </row>
    <row r="64" spans="2:9" x14ac:dyDescent="0.2">
      <c r="B64" s="16" t="s">
        <v>95</v>
      </c>
      <c r="C64" s="4">
        <v>1142000</v>
      </c>
      <c r="D64" s="4">
        <v>0</v>
      </c>
      <c r="E64" s="4">
        <v>-400000</v>
      </c>
      <c r="F64" s="4">
        <v>0</v>
      </c>
      <c r="G64" s="4">
        <v>1542000</v>
      </c>
      <c r="H64" s="4">
        <f t="shared" si="17"/>
        <v>-1142000</v>
      </c>
      <c r="I64" s="4">
        <f t="shared" si="18"/>
        <v>0</v>
      </c>
    </row>
    <row r="65" spans="2:9" x14ac:dyDescent="0.2">
      <c r="B65" s="16" t="s">
        <v>96</v>
      </c>
      <c r="C65" s="4">
        <v>2467741.4</v>
      </c>
      <c r="D65" s="4">
        <v>0</v>
      </c>
      <c r="E65" s="4">
        <v>-1364043</v>
      </c>
      <c r="F65" s="4">
        <v>1404718</v>
      </c>
      <c r="G65" s="4">
        <v>2498639.4</v>
      </c>
      <c r="H65" s="4">
        <f t="shared" si="17"/>
        <v>270121.60000000009</v>
      </c>
      <c r="I65" s="4">
        <f t="shared" si="18"/>
        <v>2737863</v>
      </c>
    </row>
    <row r="66" spans="2:9" x14ac:dyDescent="0.2">
      <c r="B66" s="17" t="s">
        <v>97</v>
      </c>
      <c r="C66" s="3">
        <f>SUM(C67:C73)</f>
        <v>500000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500000</v>
      </c>
      <c r="H66" s="3">
        <f t="shared" si="19"/>
        <v>-500000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500000</v>
      </c>
      <c r="D73" s="4">
        <v>0</v>
      </c>
      <c r="E73" s="4">
        <v>0</v>
      </c>
      <c r="F73" s="4">
        <v>0</v>
      </c>
      <c r="G73" s="4">
        <v>500000</v>
      </c>
      <c r="H73" s="4">
        <f t="shared" si="20"/>
        <v>-500000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3530000</v>
      </c>
      <c r="D74" s="3">
        <f t="shared" ref="D74:K74" si="22">SUM(D75:D77)</f>
        <v>0</v>
      </c>
      <c r="E74" s="3">
        <f t="shared" si="22"/>
        <v>-6526881.79</v>
      </c>
      <c r="F74" s="3">
        <f t="shared" si="22"/>
        <v>11694728.389999999</v>
      </c>
      <c r="G74" s="3">
        <f t="shared" si="22"/>
        <v>1753528.3599999999</v>
      </c>
      <c r="H74" s="3">
        <f t="shared" si="22"/>
        <v>16468081.82</v>
      </c>
      <c r="I74" s="3">
        <f t="shared" si="22"/>
        <v>19998081.82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3530000</v>
      </c>
      <c r="D77" s="4">
        <v>0</v>
      </c>
      <c r="E77" s="4">
        <v>-6526881.79</v>
      </c>
      <c r="F77" s="4">
        <v>11694728.389999999</v>
      </c>
      <c r="G77" s="4">
        <v>1753528.3599999999</v>
      </c>
      <c r="H77" s="4">
        <f t="shared" si="23"/>
        <v>16468081.82</v>
      </c>
      <c r="I77" s="4">
        <f t="shared" si="24"/>
        <v>19998081.82</v>
      </c>
    </row>
    <row r="78" spans="2:9" x14ac:dyDescent="0.2">
      <c r="B78" s="17" t="s">
        <v>109</v>
      </c>
      <c r="C78" s="3">
        <f>SUM(C79:C85)</f>
        <v>0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-6058658.3800000008</v>
      </c>
      <c r="F87" s="3">
        <f t="shared" ref="F87" si="30">F88+F96+F106+F116+F126+F136+F140+F148+F152</f>
        <v>196198622.81999981</v>
      </c>
      <c r="G87" s="3">
        <f t="shared" ref="G87" si="31">G88+G96+G106+G116+G126+G136+G140+G148+G152</f>
        <v>88162949.439999998</v>
      </c>
      <c r="H87" s="3">
        <f t="shared" ref="H87" si="32">H88+H96+H106+H116+H126+H136+H140+H148+H152</f>
        <v>114094331.75999983</v>
      </c>
      <c r="I87" s="3">
        <f t="shared" ref="I87:K87" si="33">I88+I96+I106+I116+I126+I136+I140+I148+I152</f>
        <v>114094331.75999983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1956870.74</v>
      </c>
      <c r="G88" s="3">
        <f t="shared" ref="G88" si="37">SUM(G89:G95)</f>
        <v>284787.88</v>
      </c>
      <c r="H88" s="3">
        <f t="shared" ref="H88" si="38">SUM(H89:H95)</f>
        <v>1672082.86</v>
      </c>
      <c r="I88" s="3">
        <f t="shared" ref="I88:K88" si="39">SUM(I89:I95)</f>
        <v>1672082.86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16878.21</v>
      </c>
      <c r="G91" s="4">
        <v>0</v>
      </c>
      <c r="H91" s="4">
        <f t="shared" si="40"/>
        <v>16878.21</v>
      </c>
      <c r="I91" s="4">
        <f t="shared" si="41"/>
        <v>16878.21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203992.53</v>
      </c>
      <c r="G92" s="4">
        <v>0</v>
      </c>
      <c r="H92" s="4">
        <f t="shared" si="40"/>
        <v>203992.53</v>
      </c>
      <c r="I92" s="4">
        <f t="shared" si="41"/>
        <v>203992.53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1736000</v>
      </c>
      <c r="G95" s="4">
        <v>284787.88</v>
      </c>
      <c r="H95" s="4">
        <f t="shared" si="40"/>
        <v>1451212.12</v>
      </c>
      <c r="I95" s="4">
        <f t="shared" si="41"/>
        <v>1451212.12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-260960</v>
      </c>
      <c r="F96" s="3">
        <f t="shared" ref="F96" si="44">SUM(F97:F105)</f>
        <v>4677258.8000000007</v>
      </c>
      <c r="G96" s="3">
        <f t="shared" ref="G96" si="45">SUM(G97:G105)</f>
        <v>3994372.38</v>
      </c>
      <c r="H96" s="3">
        <f t="shared" ref="H96" si="46">SUM(H97:H105)</f>
        <v>943846.42000000062</v>
      </c>
      <c r="I96" s="3">
        <f t="shared" ref="I96:K96" si="47">SUM(I97:I105)</f>
        <v>943846.42000000062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113357.96</v>
      </c>
      <c r="G97" s="4">
        <v>23362.120000000003</v>
      </c>
      <c r="H97" s="4">
        <f t="shared" ref="H97:H105" si="48">D97+F97-E97-G97</f>
        <v>89995.839999999997</v>
      </c>
      <c r="I97" s="4">
        <f t="shared" ref="I97:I105" si="49">C97+H97</f>
        <v>89995.839999999997</v>
      </c>
    </row>
    <row r="98" spans="2:9" x14ac:dyDescent="0.2">
      <c r="B98" s="16" t="s">
        <v>55</v>
      </c>
      <c r="C98" s="4">
        <v>0</v>
      </c>
      <c r="D98" s="4">
        <v>0</v>
      </c>
      <c r="E98" s="4">
        <v>-245960</v>
      </c>
      <c r="F98" s="4">
        <v>238282.8</v>
      </c>
      <c r="G98" s="4">
        <v>44084.92</v>
      </c>
      <c r="H98" s="4">
        <f t="shared" si="48"/>
        <v>440157.88</v>
      </c>
      <c r="I98" s="4">
        <f t="shared" si="49"/>
        <v>440157.88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9452.2000000000007</v>
      </c>
      <c r="G99" s="4">
        <v>91.2</v>
      </c>
      <c r="H99" s="4">
        <f t="shared" si="48"/>
        <v>9361</v>
      </c>
      <c r="I99" s="4">
        <f t="shared" si="49"/>
        <v>9361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4169901.8400000003</v>
      </c>
      <c r="G100" s="4">
        <v>3904888.0999999996</v>
      </c>
      <c r="H100" s="4">
        <f t="shared" si="48"/>
        <v>265013.74000000069</v>
      </c>
      <c r="I100" s="4">
        <f t="shared" si="49"/>
        <v>265013.74000000069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51160</v>
      </c>
      <c r="G101" s="4">
        <v>19106.04</v>
      </c>
      <c r="H101" s="4">
        <f t="shared" si="48"/>
        <v>32053.96</v>
      </c>
      <c r="I101" s="4">
        <f t="shared" si="49"/>
        <v>32053.96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-15000</v>
      </c>
      <c r="F103" s="4">
        <v>87604</v>
      </c>
      <c r="G103" s="4">
        <v>290</v>
      </c>
      <c r="H103" s="4">
        <f t="shared" si="48"/>
        <v>102314</v>
      </c>
      <c r="I103" s="4">
        <f t="shared" si="49"/>
        <v>102314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7500</v>
      </c>
      <c r="G105" s="4">
        <v>2550</v>
      </c>
      <c r="H105" s="4">
        <f t="shared" si="48"/>
        <v>4950</v>
      </c>
      <c r="I105" s="4">
        <f t="shared" si="49"/>
        <v>4950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-180000</v>
      </c>
      <c r="F106" s="3">
        <f t="shared" ref="F106" si="52">SUM(F107:F115)</f>
        <v>12640305.989999998</v>
      </c>
      <c r="G106" s="3">
        <f t="shared" ref="G106" si="53">SUM(G107:G115)</f>
        <v>695601.79</v>
      </c>
      <c r="H106" s="3">
        <f t="shared" ref="H106" si="54">SUM(H107:H115)</f>
        <v>12124704.199999999</v>
      </c>
      <c r="I106" s="3">
        <f t="shared" ref="I106:K106" si="55">SUM(I107:I115)</f>
        <v>12124704.199999999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165000</v>
      </c>
      <c r="G107" s="4">
        <v>132404</v>
      </c>
      <c r="H107" s="4">
        <f t="shared" ref="H107:H115" si="56">D107+F107-E107-G107</f>
        <v>32596</v>
      </c>
      <c r="I107" s="4">
        <f t="shared" ref="I107:I115" si="57">C107+H107</f>
        <v>32596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-150000</v>
      </c>
      <c r="F108" s="4">
        <v>1004760.04</v>
      </c>
      <c r="G108" s="4">
        <v>389148.01</v>
      </c>
      <c r="H108" s="4">
        <f t="shared" si="56"/>
        <v>765612.03</v>
      </c>
      <c r="I108" s="4">
        <f t="shared" si="57"/>
        <v>765612.03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253750.64</v>
      </c>
      <c r="G109" s="4">
        <v>57523.06</v>
      </c>
      <c r="H109" s="4">
        <f t="shared" si="56"/>
        <v>196227.58000000002</v>
      </c>
      <c r="I109" s="4">
        <f t="shared" si="57"/>
        <v>196227.58000000002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200000</v>
      </c>
      <c r="G111" s="4">
        <v>114026.72</v>
      </c>
      <c r="H111" s="4">
        <f t="shared" si="56"/>
        <v>85973.28</v>
      </c>
      <c r="I111" s="4">
        <f t="shared" si="57"/>
        <v>85973.28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2500</v>
      </c>
      <c r="G113" s="4">
        <v>2500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-30000</v>
      </c>
      <c r="F114" s="4">
        <v>4441000</v>
      </c>
      <c r="G114" s="4">
        <v>0</v>
      </c>
      <c r="H114" s="4">
        <f t="shared" si="56"/>
        <v>4471000</v>
      </c>
      <c r="I114" s="4">
        <f t="shared" si="57"/>
        <v>4471000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6573295.3099999987</v>
      </c>
      <c r="G115" s="4">
        <v>0</v>
      </c>
      <c r="H115" s="4">
        <f t="shared" si="56"/>
        <v>6573295.3099999987</v>
      </c>
      <c r="I115" s="4">
        <f t="shared" si="57"/>
        <v>6573295.3099999987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-652481.6</v>
      </c>
      <c r="F116" s="3">
        <f t="shared" ref="F116" si="60">SUM(F117:F125)</f>
        <v>6673611.3299999991</v>
      </c>
      <c r="G116" s="3">
        <f t="shared" ref="G116" si="61">SUM(G117:G125)</f>
        <v>2577067.4699999997</v>
      </c>
      <c r="H116" s="3">
        <f t="shared" ref="H116" si="62">SUM(H117:H125)</f>
        <v>4749025.459999999</v>
      </c>
      <c r="I116" s="3">
        <f t="shared" ref="I116:K116" si="63">SUM(I117:I125)</f>
        <v>4749025.459999999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800000</v>
      </c>
      <c r="G119" s="4">
        <v>500000</v>
      </c>
      <c r="H119" s="4">
        <f t="shared" si="64"/>
        <v>300000</v>
      </c>
      <c r="I119" s="4">
        <f t="shared" si="65"/>
        <v>300000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-652481.6</v>
      </c>
      <c r="F120" s="4">
        <v>5873611.3299999991</v>
      </c>
      <c r="G120" s="4">
        <v>2077067.47</v>
      </c>
      <c r="H120" s="4">
        <f t="shared" si="64"/>
        <v>4449025.459999999</v>
      </c>
      <c r="I120" s="4">
        <f t="shared" si="65"/>
        <v>4449025.459999999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1122090.69</v>
      </c>
      <c r="G126" s="3">
        <f t="shared" ref="G126" si="69">SUM(G127:G135)</f>
        <v>185926.64</v>
      </c>
      <c r="H126" s="3">
        <f t="shared" ref="H126" si="70">SUM(H127:H135)</f>
        <v>936164.05</v>
      </c>
      <c r="I126" s="3">
        <f t="shared" ref="I126:K126" si="71">SUM(I127:I135)</f>
        <v>936164.05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255000</v>
      </c>
      <c r="G127" s="4">
        <v>40402</v>
      </c>
      <c r="H127" s="4">
        <f t="shared" ref="H127:H135" si="72">D127+F127-E127-G127</f>
        <v>214598</v>
      </c>
      <c r="I127" s="4">
        <f t="shared" ref="I127:I135" si="73">C127+H127</f>
        <v>214598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27840</v>
      </c>
      <c r="G128" s="4">
        <v>0</v>
      </c>
      <c r="H128" s="4">
        <f t="shared" si="72"/>
        <v>27840</v>
      </c>
      <c r="I128" s="4">
        <f t="shared" si="73"/>
        <v>27840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526863.65</v>
      </c>
      <c r="G130" s="4">
        <v>140250</v>
      </c>
      <c r="H130" s="4">
        <f t="shared" si="72"/>
        <v>386613.65</v>
      </c>
      <c r="I130" s="4">
        <f t="shared" si="73"/>
        <v>386613.65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312387.04000000004</v>
      </c>
      <c r="G132" s="4">
        <v>5274.64</v>
      </c>
      <c r="H132" s="4">
        <f t="shared" si="72"/>
        <v>307112.40000000002</v>
      </c>
      <c r="I132" s="4">
        <f t="shared" si="73"/>
        <v>307112.40000000002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-4965216.78</v>
      </c>
      <c r="F136" s="3">
        <f t="shared" ref="F136" si="76">SUM(F137:F139)</f>
        <v>168119534.75999981</v>
      </c>
      <c r="G136" s="3">
        <f t="shared" ref="G136" si="77">SUM(G137:G139)</f>
        <v>79423856.060000002</v>
      </c>
      <c r="H136" s="3">
        <f t="shared" ref="H136" si="78">SUM(H137:H139)</f>
        <v>93660895.479999825</v>
      </c>
      <c r="I136" s="3">
        <f t="shared" ref="I136:K136" si="79">SUM(I137:I139)</f>
        <v>93660895.479999825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-4927173.78</v>
      </c>
      <c r="F137" s="4">
        <v>165941741.80999982</v>
      </c>
      <c r="G137" s="4">
        <v>79195424.609999999</v>
      </c>
      <c r="H137" s="4">
        <f t="shared" ref="H137:H139" si="80">D137+F137-E137-G137</f>
        <v>91673490.979999825</v>
      </c>
      <c r="I137" s="4">
        <f t="shared" ref="I137:I139" si="81">C137+H137</f>
        <v>91673490.979999825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-38043</v>
      </c>
      <c r="F139" s="4">
        <v>2177792.9500000002</v>
      </c>
      <c r="G139" s="4">
        <v>228431.45</v>
      </c>
      <c r="H139" s="4">
        <f t="shared" si="80"/>
        <v>1987404.5000000002</v>
      </c>
      <c r="I139" s="4">
        <f t="shared" si="81"/>
        <v>1987404.5000000002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1008950.51</v>
      </c>
      <c r="G148" s="3">
        <f t="shared" ref="G148" si="93">SUM(G149:G151)</f>
        <v>1001337.22</v>
      </c>
      <c r="H148" s="3">
        <f t="shared" ref="H148" si="94">SUM(H149:H151)</f>
        <v>7613.2900000000373</v>
      </c>
      <c r="I148" s="3">
        <f t="shared" ref="I148:K148" si="95">SUM(I149:I151)</f>
        <v>7613.2900000000373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1008950.51</v>
      </c>
      <c r="G151" s="4">
        <v>1001337.22</v>
      </c>
      <c r="H151" s="4">
        <f t="shared" si="96"/>
        <v>7613.2900000000373</v>
      </c>
      <c r="I151" s="4">
        <f t="shared" si="97"/>
        <v>7613.2900000000373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457836323.00999999</v>
      </c>
      <c r="D161" s="6">
        <f t="shared" ref="D161:K161" si="106">D87+D13</f>
        <v>15000</v>
      </c>
      <c r="E161" s="6">
        <f t="shared" si="106"/>
        <v>-78848223.859999999</v>
      </c>
      <c r="F161" s="6">
        <f t="shared" si="106"/>
        <v>304560908.25999981</v>
      </c>
      <c r="G161" s="6">
        <f t="shared" si="106"/>
        <v>275649760.05000001</v>
      </c>
      <c r="H161" s="6">
        <f t="shared" si="106"/>
        <v>107774372.06999983</v>
      </c>
      <c r="I161" s="6">
        <f t="shared" si="106"/>
        <v>565610695.0799998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SAN LUIS DE LA PAZ,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423244390.50999999</v>
      </c>
      <c r="E11" s="71">
        <f t="shared" ref="E11:F11" si="0">SUM(E12:E20)</f>
        <v>423304155.12000006</v>
      </c>
      <c r="F11" s="72">
        <f t="shared" si="0"/>
        <v>-59764.609999997541</v>
      </c>
    </row>
    <row r="12" spans="1:6" x14ac:dyDescent="0.2">
      <c r="B12" s="73">
        <v>1000</v>
      </c>
      <c r="C12" s="74" t="s">
        <v>133</v>
      </c>
      <c r="D12" s="75">
        <v>214865550.24000001</v>
      </c>
      <c r="E12" s="75">
        <v>214865550.24000004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51740278.510000005</v>
      </c>
      <c r="E13" s="75">
        <v>52983041.24000001</v>
      </c>
      <c r="F13" s="76">
        <f t="shared" ref="F13:F30" si="1">D13-E13</f>
        <v>-1242762.7300000042</v>
      </c>
    </row>
    <row r="14" spans="1:6" x14ac:dyDescent="0.2">
      <c r="B14" s="73">
        <v>3000</v>
      </c>
      <c r="C14" s="74" t="s">
        <v>135</v>
      </c>
      <c r="D14" s="75">
        <v>100478469.78000002</v>
      </c>
      <c r="E14" s="75">
        <v>100288400.88000001</v>
      </c>
      <c r="F14" s="76">
        <f t="shared" si="1"/>
        <v>190068.90000000596</v>
      </c>
    </row>
    <row r="15" spans="1:6" x14ac:dyDescent="0.2">
      <c r="B15" s="73">
        <v>4000</v>
      </c>
      <c r="C15" s="74" t="s">
        <v>136</v>
      </c>
      <c r="D15" s="75">
        <v>22797439.450000003</v>
      </c>
      <c r="E15" s="75">
        <v>22797439.450000003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4228198.1700000009</v>
      </c>
      <c r="E16" s="75">
        <v>4228198.17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6689041.7700000005</v>
      </c>
      <c r="E17" s="75">
        <v>5696112.5499999998</v>
      </c>
      <c r="F17" s="76">
        <f t="shared" si="1"/>
        <v>992929.22000000067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22445412.59</v>
      </c>
      <c r="E19" s="75">
        <v>22445412.59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56126743.390000001</v>
      </c>
      <c r="E21" s="78">
        <f t="shared" ref="E21:F21" si="2">SUM(E22:E30)</f>
        <v>55770225.570000008</v>
      </c>
      <c r="F21" s="79">
        <f t="shared" si="2"/>
        <v>356517.8200000003</v>
      </c>
    </row>
    <row r="22" spans="2:6" x14ac:dyDescent="0.2">
      <c r="B22" s="73">
        <v>1000</v>
      </c>
      <c r="C22" s="74" t="s">
        <v>133</v>
      </c>
      <c r="D22" s="75">
        <v>1636185.7100000002</v>
      </c>
      <c r="E22" s="75">
        <v>1636185.7100000002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1088142.1099999999</v>
      </c>
      <c r="E23" s="75">
        <v>1085938.1099999999</v>
      </c>
      <c r="F23" s="76">
        <f t="shared" si="1"/>
        <v>2204</v>
      </c>
    </row>
    <row r="24" spans="2:6" x14ac:dyDescent="0.2">
      <c r="B24" s="73">
        <v>3000</v>
      </c>
      <c r="C24" s="74" t="s">
        <v>135</v>
      </c>
      <c r="D24" s="75">
        <v>3006509.46</v>
      </c>
      <c r="E24" s="75">
        <v>3006509.46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2460711.16</v>
      </c>
      <c r="E25" s="75">
        <v>2460711.16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1279409.3999999999</v>
      </c>
      <c r="E26" s="75">
        <v>1279409.3999999999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46388848.220000006</v>
      </c>
      <c r="E27" s="75">
        <v>46034534.400000006</v>
      </c>
      <c r="F27" s="76">
        <f t="shared" si="1"/>
        <v>354313.8200000003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266937.33</v>
      </c>
      <c r="E29" s="75">
        <v>266937.33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479371133.89999998</v>
      </c>
      <c r="E31" s="67">
        <f t="shared" ref="E31:F31" si="3">E11+E21</f>
        <v>479074380.69000006</v>
      </c>
      <c r="F31" s="68">
        <f t="shared" si="3"/>
        <v>296753.21000000276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>
        <f>'Notas de Disciplina Financiera'!D3</f>
        <v>4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Usuario</cp:lastModifiedBy>
  <cp:revision/>
  <dcterms:created xsi:type="dcterms:W3CDTF">2024-03-15T21:50:03Z</dcterms:created>
  <dcterms:modified xsi:type="dcterms:W3CDTF">2026-01-30T19:45:06Z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